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0" windowWidth="27960" windowHeight="13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<sst xmlns="http://schemas.openxmlformats.org/spreadsheetml/2006/main" count="92" uniqueCount="56">
  <si>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Les Paluds 23/2/13</t>
  </si>
  <si>
    <t>Piste 2</t>
  </si>
  <si>
    <t>Team</t>
  </si>
  <si>
    <t>BSR</t>
  </si>
  <si>
    <t>Slot It Geneve</t>
  </si>
  <si>
    <t>Les Plantés</t>
  </si>
  <si>
    <t>SP</t>
  </si>
  <si>
    <t>Coconuts</t>
  </si>
  <si>
    <t>2s73</t>
  </si>
  <si>
    <t>USRC</t>
  </si>
  <si>
    <t>Pilote</t>
  </si>
  <si>
    <t>Patrick Lemaire</t>
  </si>
  <si>
    <t>Anthony</t>
  </si>
  <si>
    <t>Ayrton Lemaire</t>
  </si>
  <si>
    <t>Philippe</t>
  </si>
  <si>
    <t>Gauthier</t>
  </si>
  <si>
    <t>Jean Marc</t>
  </si>
  <si>
    <t>Guénael</t>
  </si>
  <si>
    <t>seg 1</t>
  </si>
  <si>
    <t>Seg 2</t>
  </si>
  <si>
    <t>Seg 3</t>
  </si>
  <si>
    <t>Seg4</t>
  </si>
  <si>
    <t>Seg 5</t>
  </si>
  <si>
    <t>Seg 6</t>
  </si>
  <si>
    <t>Seg7</t>
  </si>
  <si>
    <t>Seg8</t>
  </si>
  <si>
    <t>Total</t>
  </si>
  <si>
    <t>Seg:40'</t>
  </si>
  <si>
    <t>Tour 1</t>
  </si>
  <si>
    <t>Tour 2</t>
  </si>
  <si>
    <t>Tour 3</t>
  </si>
  <si>
    <t>Moyenne</t>
  </si>
  <si>
    <t>Temps Moy</t>
  </si>
  <si>
    <t>Seg9</t>
  </si>
  <si>
    <t>Seg 10</t>
  </si>
  <si>
    <t>Seg 11</t>
  </si>
  <si>
    <t>Seg 12</t>
  </si>
  <si>
    <t>Seg 13</t>
  </si>
  <si>
    <t>Seg 14</t>
  </si>
  <si>
    <t>Seg 15</t>
  </si>
  <si>
    <t>Seg 16</t>
  </si>
  <si>
    <t>Seg 17</t>
  </si>
  <si>
    <t>Seg 18</t>
  </si>
  <si>
    <t>Seg 19</t>
  </si>
  <si>
    <t>Seg 20</t>
  </si>
  <si>
    <t>Seg 21</t>
  </si>
  <si>
    <t>Seg 22</t>
  </si>
  <si>
    <t>Seg 23</t>
  </si>
  <si>
    <t>Seg 24</t>
  </si>
  <si>
    <t>Qualif 1'</t>
  </si>
  <si>
    <t>Diff</t>
  </si>
  <si>
    <t>LSR 42</t>
  </si>
  <si>
    <t>Total Rotation</t>
  </si>
  <si>
    <t>Pénalité</t>
  </si>
  <si>
    <t>Stefano Crepaz</t>
  </si>
  <si>
    <t>Pas roulé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</si>
</sst>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0"/>
    </font>
    <font>
      <sz val="12"/>
      <name val="Calibri"/>
      <family val="0"/>
    </font>
    <font>
      <b/>
      <sz val="12"/>
      <color indexed="17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sz val="12"/>
      <color rgb="FF008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5" fillId="0" borderId="0" xfId="0" applyFont="1" applyAlignment="1">
      <alignment/>
    </xf>
    <xf numFmtId="0" fontId="19" fillId="0" borderId="10" xfId="0" applyFont="1" applyBorder="1" applyAlignment="1">
      <alignment/>
    </xf>
    <xf numFmtId="0" fontId="38" fillId="0" borderId="0" xfId="0" applyFont="1" applyAlignment="1">
      <alignment/>
    </xf>
    <xf numFmtId="0" fontId="35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37" fillId="7" borderId="10" xfId="0" applyFont="1" applyFill="1" applyBorder="1" applyAlignment="1">
      <alignment/>
    </xf>
    <xf numFmtId="165" fontId="0" fillId="7" borderId="10" xfId="0" applyNumberFormat="1" applyFill="1" applyBorder="1" applyAlignment="1">
      <alignment/>
    </xf>
    <xf numFmtId="0" fontId="38" fillId="7" borderId="10" xfId="0" applyFont="1" applyFill="1" applyBorder="1" applyAlignment="1">
      <alignment/>
    </xf>
    <xf numFmtId="0" fontId="36" fillId="7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R40"/>
  <sheetViews>
    <sheetView tabSelected="1" workbookViewId="0" topLeftCell="A4">
      <selection activeCell="B30" sqref="B30"/>
    </sheetView>
  </sheetViews>
  <sheetFormatPr defaultColWidth="11.00390625" defaultRowHeight="15.75"/>
  <cols>
    <col min="1" max="1" width="16.625" style="0" bestFit="1" customWidth="1"/>
    <col min="2" max="2" width="16.625" style="0" customWidth="1"/>
    <col min="4" max="4" width="10.875" style="10" customWidth="1"/>
    <col min="5" max="5" width="12.625" style="0" bestFit="1" customWidth="1"/>
    <col min="14" max="14" width="13.125" style="0" bestFit="1" customWidth="1"/>
    <col min="18" max="18" width="11.875" style="0" bestFit="1" customWidth="1"/>
  </cols>
  <sheetData>
    <row r="5" ht="15">
      <c r="A5" t="s">
        <v>0</v>
      </c>
    </row>
    <row r="6" spans="4:14" ht="15">
      <c r="D6" s="10" t="s">
        <v>27</v>
      </c>
      <c r="F6" s="8"/>
      <c r="G6" s="8"/>
      <c r="H6" s="8"/>
      <c r="I6" s="8"/>
      <c r="J6" s="8"/>
      <c r="K6" s="8"/>
      <c r="L6" s="8"/>
      <c r="M6" s="8"/>
      <c r="N6" s="8"/>
    </row>
    <row r="7" ht="15">
      <c r="A7" t="s">
        <v>49</v>
      </c>
    </row>
    <row r="8" spans="1:17" ht="15">
      <c r="A8" s="4" t="s">
        <v>2</v>
      </c>
      <c r="B8" s="4" t="s">
        <v>10</v>
      </c>
      <c r="C8" s="4" t="s">
        <v>1</v>
      </c>
      <c r="E8" s="4" t="s">
        <v>2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23</v>
      </c>
      <c r="L8" s="4" t="s">
        <v>24</v>
      </c>
      <c r="M8" s="4" t="s">
        <v>25</v>
      </c>
      <c r="N8" s="4" t="s">
        <v>26</v>
      </c>
      <c r="O8" s="4" t="s">
        <v>50</v>
      </c>
      <c r="P8" s="4" t="s">
        <v>31</v>
      </c>
      <c r="Q8" s="4" t="s">
        <v>32</v>
      </c>
    </row>
    <row r="9" spans="1:17" ht="15">
      <c r="A9" s="3" t="s">
        <v>6</v>
      </c>
      <c r="B9" s="1" t="s">
        <v>13</v>
      </c>
      <c r="C9" s="1">
        <v>8.003</v>
      </c>
      <c r="E9" s="3" t="s">
        <v>4</v>
      </c>
      <c r="F9" s="9">
        <v>292</v>
      </c>
      <c r="G9" s="1">
        <v>293</v>
      </c>
      <c r="H9" s="1">
        <v>0</v>
      </c>
      <c r="I9" s="9">
        <v>299</v>
      </c>
      <c r="J9" s="9">
        <v>303</v>
      </c>
      <c r="K9" s="1">
        <v>296</v>
      </c>
      <c r="L9" s="1">
        <v>0</v>
      </c>
      <c r="M9" s="9">
        <v>312</v>
      </c>
      <c r="N9" s="3">
        <f aca="true" t="shared" si="0" ref="N9:N16">SUM(F9:M9)</f>
        <v>1795</v>
      </c>
      <c r="O9" s="1">
        <v>0</v>
      </c>
      <c r="P9" s="5">
        <f aca="true" t="shared" si="1" ref="P9:P16">SUM(F9:M9)/8</f>
        <v>224.375</v>
      </c>
      <c r="Q9" s="6">
        <f aca="true" t="shared" si="2" ref="Q9:Q16">SUM(40/P9)*60</f>
        <v>10.696378830083566</v>
      </c>
    </row>
    <row r="10" spans="1:17" ht="15">
      <c r="A10" s="3" t="s">
        <v>9</v>
      </c>
      <c r="B10" s="1" t="s">
        <v>12</v>
      </c>
      <c r="C10" s="1">
        <v>8.011</v>
      </c>
      <c r="E10" s="3" t="s">
        <v>6</v>
      </c>
      <c r="F10" s="1">
        <v>0</v>
      </c>
      <c r="G10" s="1">
        <v>296</v>
      </c>
      <c r="H10" s="9">
        <v>290</v>
      </c>
      <c r="I10" s="1">
        <v>299</v>
      </c>
      <c r="J10" s="1">
        <v>0</v>
      </c>
      <c r="K10" s="9">
        <v>310</v>
      </c>
      <c r="L10" s="9">
        <v>294</v>
      </c>
      <c r="M10" s="1">
        <v>301</v>
      </c>
      <c r="N10" s="3">
        <f t="shared" si="0"/>
        <v>1790</v>
      </c>
      <c r="O10" s="1">
        <f aca="true" t="shared" si="3" ref="O10:O16">SUM(N9-N10)</f>
        <v>5</v>
      </c>
      <c r="P10" s="1">
        <f t="shared" si="1"/>
        <v>223.75</v>
      </c>
      <c r="Q10" s="6">
        <f t="shared" si="2"/>
        <v>10.726256983240225</v>
      </c>
    </row>
    <row r="11" spans="1:17" ht="15">
      <c r="A11" s="3" t="s">
        <v>4</v>
      </c>
      <c r="B11" s="1" t="s">
        <v>54</v>
      </c>
      <c r="C11" s="1">
        <v>8.114</v>
      </c>
      <c r="D11" s="10" t="s">
        <v>28</v>
      </c>
      <c r="E11" s="3" t="s">
        <v>3</v>
      </c>
      <c r="F11" s="1">
        <v>285</v>
      </c>
      <c r="G11" s="1">
        <v>288</v>
      </c>
      <c r="H11" s="1">
        <v>286</v>
      </c>
      <c r="I11" s="1">
        <v>0</v>
      </c>
      <c r="J11" s="1">
        <v>289</v>
      </c>
      <c r="K11" s="1">
        <v>277</v>
      </c>
      <c r="L11" s="1">
        <v>291</v>
      </c>
      <c r="M11" s="1">
        <v>0</v>
      </c>
      <c r="N11" s="3">
        <f t="shared" si="0"/>
        <v>1716</v>
      </c>
      <c r="O11" s="1">
        <f t="shared" si="3"/>
        <v>74</v>
      </c>
      <c r="P11" s="5">
        <f t="shared" si="1"/>
        <v>214.5</v>
      </c>
      <c r="Q11" s="6">
        <f t="shared" si="2"/>
        <v>11.18881118881119</v>
      </c>
    </row>
    <row r="12" spans="1:17" ht="15">
      <c r="A12" s="3" t="s">
        <v>8</v>
      </c>
      <c r="B12" s="1" t="s">
        <v>17</v>
      </c>
      <c r="C12" s="1">
        <v>8.208</v>
      </c>
      <c r="E12" s="3" t="s">
        <v>9</v>
      </c>
      <c r="F12" s="1">
        <v>0</v>
      </c>
      <c r="G12" s="9">
        <v>297</v>
      </c>
      <c r="H12" s="1">
        <v>282</v>
      </c>
      <c r="I12" s="1">
        <v>282</v>
      </c>
      <c r="J12" s="1">
        <v>0</v>
      </c>
      <c r="K12" s="1">
        <v>279</v>
      </c>
      <c r="L12" s="1">
        <v>269</v>
      </c>
      <c r="M12" s="1">
        <v>294</v>
      </c>
      <c r="N12" s="3">
        <f t="shared" si="0"/>
        <v>1703</v>
      </c>
      <c r="O12" s="1">
        <f t="shared" si="3"/>
        <v>13</v>
      </c>
      <c r="P12" s="5">
        <f t="shared" si="1"/>
        <v>212.875</v>
      </c>
      <c r="Q12" s="6">
        <f t="shared" si="2"/>
        <v>11.274221961244862</v>
      </c>
    </row>
    <row r="13" spans="1:17" ht="15">
      <c r="A13" s="3" t="s">
        <v>5</v>
      </c>
      <c r="B13" s="1" t="s">
        <v>14</v>
      </c>
      <c r="C13" s="6">
        <v>8.55</v>
      </c>
      <c r="E13" s="3" t="s">
        <v>5</v>
      </c>
      <c r="F13" s="1">
        <v>272</v>
      </c>
      <c r="G13" s="1">
        <v>0</v>
      </c>
      <c r="H13" s="1">
        <v>281</v>
      </c>
      <c r="I13" s="1">
        <v>269</v>
      </c>
      <c r="J13" s="1">
        <v>278</v>
      </c>
      <c r="K13" s="1">
        <v>0</v>
      </c>
      <c r="L13" s="1">
        <v>280</v>
      </c>
      <c r="M13" s="1">
        <v>268</v>
      </c>
      <c r="N13" s="3">
        <f t="shared" si="0"/>
        <v>1648</v>
      </c>
      <c r="O13" s="1">
        <f t="shared" si="3"/>
        <v>55</v>
      </c>
      <c r="P13" s="5">
        <f t="shared" si="1"/>
        <v>206</v>
      </c>
      <c r="Q13" s="6">
        <f t="shared" si="2"/>
        <v>11.650485436893204</v>
      </c>
    </row>
    <row r="14" spans="1:17" ht="15">
      <c r="A14" s="3" t="s">
        <v>3</v>
      </c>
      <c r="B14" s="1" t="s">
        <v>11</v>
      </c>
      <c r="C14" s="6">
        <v>8.57</v>
      </c>
      <c r="E14" s="3" t="s">
        <v>8</v>
      </c>
      <c r="F14" s="1">
        <v>267</v>
      </c>
      <c r="G14" s="1">
        <v>0</v>
      </c>
      <c r="H14" s="1">
        <v>272</v>
      </c>
      <c r="I14" s="1">
        <v>271</v>
      </c>
      <c r="J14" s="1">
        <v>278</v>
      </c>
      <c r="K14" s="1">
        <v>0</v>
      </c>
      <c r="L14" s="1">
        <v>282</v>
      </c>
      <c r="M14" s="1">
        <v>261</v>
      </c>
      <c r="N14" s="3">
        <f t="shared" si="0"/>
        <v>1631</v>
      </c>
      <c r="O14" s="1">
        <f t="shared" si="3"/>
        <v>17</v>
      </c>
      <c r="P14" s="5">
        <f t="shared" si="1"/>
        <v>203.875</v>
      </c>
      <c r="Q14" s="6">
        <f t="shared" si="2"/>
        <v>11.771919068056407</v>
      </c>
    </row>
    <row r="15" spans="1:17" ht="15">
      <c r="A15" s="7" t="s">
        <v>51</v>
      </c>
      <c r="B15" s="2" t="s">
        <v>16</v>
      </c>
      <c r="C15" s="1">
        <v>9.108</v>
      </c>
      <c r="E15" s="3" t="s">
        <v>7</v>
      </c>
      <c r="F15" s="1">
        <v>237</v>
      </c>
      <c r="G15" s="1">
        <v>241</v>
      </c>
      <c r="H15" s="1">
        <v>0</v>
      </c>
      <c r="I15" s="1">
        <v>263</v>
      </c>
      <c r="J15" s="1">
        <v>246</v>
      </c>
      <c r="K15" s="1">
        <v>238</v>
      </c>
      <c r="L15" s="1">
        <v>0</v>
      </c>
      <c r="M15" s="1">
        <v>259</v>
      </c>
      <c r="N15" s="3">
        <f t="shared" si="0"/>
        <v>1484</v>
      </c>
      <c r="O15" s="1">
        <f t="shared" si="3"/>
        <v>147</v>
      </c>
      <c r="P15" s="5">
        <f t="shared" si="1"/>
        <v>185.5</v>
      </c>
      <c r="Q15" s="6">
        <f t="shared" si="2"/>
        <v>12.93800539083558</v>
      </c>
    </row>
    <row r="16" spans="1:17" ht="15">
      <c r="A16" s="3" t="s">
        <v>7</v>
      </c>
      <c r="B16" s="1" t="s">
        <v>15</v>
      </c>
      <c r="C16" s="1">
        <v>9.738</v>
      </c>
      <c r="E16" s="7" t="s">
        <v>51</v>
      </c>
      <c r="F16" s="1">
        <v>249</v>
      </c>
      <c r="G16" s="1">
        <v>222</v>
      </c>
      <c r="H16" s="1">
        <v>256</v>
      </c>
      <c r="I16" s="1">
        <v>0</v>
      </c>
      <c r="J16" s="1">
        <v>244</v>
      </c>
      <c r="K16" s="1">
        <v>198</v>
      </c>
      <c r="L16" s="1">
        <v>261</v>
      </c>
      <c r="M16" s="1">
        <v>0</v>
      </c>
      <c r="N16" s="3">
        <f t="shared" si="0"/>
        <v>1430</v>
      </c>
      <c r="O16" s="1">
        <f t="shared" si="3"/>
        <v>54</v>
      </c>
      <c r="P16" s="1">
        <f t="shared" si="1"/>
        <v>178.75</v>
      </c>
      <c r="Q16" s="6">
        <f t="shared" si="2"/>
        <v>13.426573426573427</v>
      </c>
    </row>
    <row r="20" spans="5:18" ht="15">
      <c r="E20" s="4" t="s">
        <v>2</v>
      </c>
      <c r="F20" s="4" t="s">
        <v>33</v>
      </c>
      <c r="G20" s="4" t="s">
        <v>34</v>
      </c>
      <c r="H20" s="4" t="s">
        <v>35</v>
      </c>
      <c r="I20" s="4" t="s">
        <v>36</v>
      </c>
      <c r="J20" s="4" t="s">
        <v>37</v>
      </c>
      <c r="K20" s="4" t="s">
        <v>38</v>
      </c>
      <c r="L20" s="4" t="s">
        <v>39</v>
      </c>
      <c r="M20" s="4" t="s">
        <v>40</v>
      </c>
      <c r="N20" s="4" t="s">
        <v>52</v>
      </c>
      <c r="O20" s="4" t="s">
        <v>26</v>
      </c>
      <c r="P20" s="4" t="s">
        <v>50</v>
      </c>
      <c r="Q20" s="4" t="s">
        <v>31</v>
      </c>
      <c r="R20" s="4" t="s">
        <v>32</v>
      </c>
    </row>
    <row r="21" spans="5:18" ht="15">
      <c r="E21" s="3" t="s">
        <v>4</v>
      </c>
      <c r="F21" s="9">
        <v>307</v>
      </c>
      <c r="G21" s="1">
        <v>274</v>
      </c>
      <c r="H21" s="1">
        <v>0</v>
      </c>
      <c r="I21" s="1">
        <v>303</v>
      </c>
      <c r="J21" s="9">
        <v>308</v>
      </c>
      <c r="K21" s="1">
        <v>305</v>
      </c>
      <c r="L21" s="1">
        <v>0</v>
      </c>
      <c r="M21" s="9">
        <v>314</v>
      </c>
      <c r="N21" s="11">
        <f aca="true" t="shared" si="4" ref="N21:N28">SUM(F21:M21)</f>
        <v>1811</v>
      </c>
      <c r="O21" s="3">
        <f>SUM(F21:M21)+1795</f>
        <v>3606</v>
      </c>
      <c r="P21" s="1">
        <v>0</v>
      </c>
      <c r="Q21" s="5">
        <f aca="true" t="shared" si="5" ref="Q21:Q28">SUM(F21:M21)/8</f>
        <v>226.375</v>
      </c>
      <c r="R21" s="6">
        <f aca="true" t="shared" si="6" ref="R21:R28">SUM(40/Q21)*60</f>
        <v>10.60187741579238</v>
      </c>
    </row>
    <row r="22" spans="5:18" ht="15">
      <c r="E22" s="3" t="s">
        <v>6</v>
      </c>
      <c r="F22" s="1">
        <v>0</v>
      </c>
      <c r="G22" s="1">
        <v>298</v>
      </c>
      <c r="H22" s="9">
        <v>295</v>
      </c>
      <c r="I22" s="9">
        <v>305</v>
      </c>
      <c r="J22" s="1">
        <v>0</v>
      </c>
      <c r="K22" s="9">
        <v>317</v>
      </c>
      <c r="L22" s="9">
        <v>291</v>
      </c>
      <c r="M22" s="1">
        <v>303</v>
      </c>
      <c r="N22" s="11">
        <f t="shared" si="4"/>
        <v>1809</v>
      </c>
      <c r="O22" s="3">
        <f>SUM(F22:M22)+1790</f>
        <v>3599</v>
      </c>
      <c r="P22" s="1">
        <f aca="true" t="shared" si="7" ref="P22:P28">SUM(O21-O22)</f>
        <v>7</v>
      </c>
      <c r="Q22" s="5">
        <f t="shared" si="5"/>
        <v>226.125</v>
      </c>
      <c r="R22" s="6">
        <f t="shared" si="6"/>
        <v>10.613598673300165</v>
      </c>
    </row>
    <row r="23" spans="5:18" ht="15">
      <c r="E23" s="3" t="s">
        <v>3</v>
      </c>
      <c r="F23" s="1">
        <v>278</v>
      </c>
      <c r="G23" s="1">
        <v>282</v>
      </c>
      <c r="H23" s="1">
        <v>284</v>
      </c>
      <c r="I23" s="1">
        <v>0</v>
      </c>
      <c r="J23" s="1">
        <v>285</v>
      </c>
      <c r="K23" s="1">
        <v>286</v>
      </c>
      <c r="L23" s="1">
        <v>291</v>
      </c>
      <c r="M23" s="1">
        <v>0</v>
      </c>
      <c r="N23" s="11">
        <f t="shared" si="4"/>
        <v>1706</v>
      </c>
      <c r="O23" s="3">
        <f>SUM(F23:M23)+1716</f>
        <v>3422</v>
      </c>
      <c r="P23" s="1">
        <f t="shared" si="7"/>
        <v>177</v>
      </c>
      <c r="Q23" s="1">
        <f t="shared" si="5"/>
        <v>213.25</v>
      </c>
      <c r="R23" s="6">
        <f t="shared" si="6"/>
        <v>11.254396248534583</v>
      </c>
    </row>
    <row r="24" spans="4:18" ht="15">
      <c r="D24" s="10" t="s">
        <v>29</v>
      </c>
      <c r="E24" s="3" t="s">
        <v>9</v>
      </c>
      <c r="F24" s="1">
        <v>0</v>
      </c>
      <c r="G24" s="9">
        <v>304</v>
      </c>
      <c r="H24" s="1">
        <v>281</v>
      </c>
      <c r="I24" s="1">
        <v>263</v>
      </c>
      <c r="J24" s="1">
        <v>0</v>
      </c>
      <c r="K24" s="1">
        <v>286</v>
      </c>
      <c r="L24" s="1">
        <v>265</v>
      </c>
      <c r="M24" s="1">
        <v>278</v>
      </c>
      <c r="N24" s="11">
        <f t="shared" si="4"/>
        <v>1677</v>
      </c>
      <c r="O24" s="3">
        <f>SUM(F24:M24)+1703</f>
        <v>3380</v>
      </c>
      <c r="P24" s="1">
        <f t="shared" si="7"/>
        <v>42</v>
      </c>
      <c r="Q24" s="5">
        <f t="shared" si="5"/>
        <v>209.625</v>
      </c>
      <c r="R24" s="6">
        <f t="shared" si="6"/>
        <v>11.449016100178891</v>
      </c>
    </row>
    <row r="25" spans="5:18" ht="15">
      <c r="E25" s="3" t="s">
        <v>5</v>
      </c>
      <c r="F25" s="1">
        <v>285</v>
      </c>
      <c r="G25" s="1">
        <v>0</v>
      </c>
      <c r="H25" s="1">
        <v>286</v>
      </c>
      <c r="I25" s="1">
        <v>248</v>
      </c>
      <c r="J25" s="1">
        <v>275</v>
      </c>
      <c r="K25" s="1">
        <v>0</v>
      </c>
      <c r="L25" s="1">
        <v>280</v>
      </c>
      <c r="M25" s="1">
        <v>269</v>
      </c>
      <c r="N25" s="11">
        <f t="shared" si="4"/>
        <v>1643</v>
      </c>
      <c r="O25" s="3">
        <f>SUM(F25:M25)+1648</f>
        <v>3291</v>
      </c>
      <c r="P25" s="1">
        <f t="shared" si="7"/>
        <v>89</v>
      </c>
      <c r="Q25" s="5">
        <f t="shared" si="5"/>
        <v>205.375</v>
      </c>
      <c r="R25" s="6">
        <f t="shared" si="6"/>
        <v>11.68594035301278</v>
      </c>
    </row>
    <row r="26" spans="5:18" ht="15">
      <c r="E26" s="3" t="s">
        <v>8</v>
      </c>
      <c r="F26" s="1">
        <v>276</v>
      </c>
      <c r="G26" s="1">
        <v>0</v>
      </c>
      <c r="H26" s="1">
        <v>268</v>
      </c>
      <c r="I26" s="1">
        <v>272</v>
      </c>
      <c r="J26" s="1">
        <v>281</v>
      </c>
      <c r="K26" s="1">
        <v>0</v>
      </c>
      <c r="L26" s="1">
        <v>283</v>
      </c>
      <c r="M26" s="1">
        <v>278</v>
      </c>
      <c r="N26" s="11">
        <f t="shared" si="4"/>
        <v>1658</v>
      </c>
      <c r="O26" s="3">
        <f>SUM(F26:M26)+1631</f>
        <v>3289</v>
      </c>
      <c r="P26" s="1">
        <f t="shared" si="7"/>
        <v>2</v>
      </c>
      <c r="Q26" s="1">
        <f t="shared" si="5"/>
        <v>207.25</v>
      </c>
      <c r="R26" s="6">
        <f t="shared" si="6"/>
        <v>11.580217129071169</v>
      </c>
    </row>
    <row r="27" spans="5:18" ht="15">
      <c r="E27" s="7" t="s">
        <v>51</v>
      </c>
      <c r="F27" s="1">
        <v>265</v>
      </c>
      <c r="G27" s="1">
        <v>233</v>
      </c>
      <c r="H27" s="1">
        <v>229</v>
      </c>
      <c r="I27" s="1">
        <v>0</v>
      </c>
      <c r="J27" s="1">
        <v>246</v>
      </c>
      <c r="K27" s="1">
        <v>267</v>
      </c>
      <c r="L27" s="1">
        <v>263</v>
      </c>
      <c r="M27" s="1">
        <v>0</v>
      </c>
      <c r="N27" s="11">
        <f t="shared" si="4"/>
        <v>1503</v>
      </c>
      <c r="O27" s="3">
        <f>SUM(F27:M27)+1430</f>
        <v>2933</v>
      </c>
      <c r="P27" s="1">
        <f t="shared" si="7"/>
        <v>356</v>
      </c>
      <c r="Q27" s="5">
        <f t="shared" si="5"/>
        <v>187.875</v>
      </c>
      <c r="R27" s="6">
        <f t="shared" si="6"/>
        <v>12.774451097804391</v>
      </c>
    </row>
    <row r="28" spans="5:18" ht="15">
      <c r="E28" s="3" t="s">
        <v>7</v>
      </c>
      <c r="F28" s="1">
        <v>255</v>
      </c>
      <c r="G28" s="1">
        <v>248</v>
      </c>
      <c r="H28" s="1">
        <v>0</v>
      </c>
      <c r="I28" s="1">
        <v>228</v>
      </c>
      <c r="J28" s="1">
        <v>244</v>
      </c>
      <c r="K28" s="1">
        <v>238</v>
      </c>
      <c r="L28" s="1">
        <v>0</v>
      </c>
      <c r="M28" s="1">
        <v>221</v>
      </c>
      <c r="N28" s="11">
        <f t="shared" si="4"/>
        <v>1434</v>
      </c>
      <c r="O28" s="3">
        <f>SUM(F28:M28)+1484</f>
        <v>2918</v>
      </c>
      <c r="P28" s="1">
        <f t="shared" si="7"/>
        <v>15</v>
      </c>
      <c r="Q28" s="1">
        <f t="shared" si="5"/>
        <v>179.25</v>
      </c>
      <c r="R28" s="6">
        <f t="shared" si="6"/>
        <v>13.389121338912133</v>
      </c>
    </row>
    <row r="29" ht="15">
      <c r="B29" s="10"/>
    </row>
    <row r="31" spans="12:13" ht="15">
      <c r="L31" s="12" t="s">
        <v>53</v>
      </c>
      <c r="M31" s="12" t="s">
        <v>55</v>
      </c>
    </row>
    <row r="32" spans="5:18" ht="15">
      <c r="E32" s="4" t="s">
        <v>2</v>
      </c>
      <c r="F32" s="4" t="s">
        <v>41</v>
      </c>
      <c r="G32" s="4" t="s">
        <v>42</v>
      </c>
      <c r="H32" s="4" t="s">
        <v>43</v>
      </c>
      <c r="I32" s="4" t="s">
        <v>44</v>
      </c>
      <c r="J32" s="4" t="s">
        <v>45</v>
      </c>
      <c r="K32" s="4" t="s">
        <v>46</v>
      </c>
      <c r="L32" s="4" t="s">
        <v>47</v>
      </c>
      <c r="M32" s="4" t="s">
        <v>48</v>
      </c>
      <c r="N32" s="4" t="s">
        <v>52</v>
      </c>
      <c r="O32" s="4" t="s">
        <v>26</v>
      </c>
      <c r="P32" s="4" t="s">
        <v>50</v>
      </c>
      <c r="Q32" s="4" t="s">
        <v>31</v>
      </c>
      <c r="R32" s="4" t="s">
        <v>32</v>
      </c>
    </row>
    <row r="33" spans="5:18" ht="15">
      <c r="E33" s="13" t="s">
        <v>6</v>
      </c>
      <c r="F33" s="14">
        <v>0</v>
      </c>
      <c r="G33" s="15">
        <v>308</v>
      </c>
      <c r="H33" s="15">
        <v>295</v>
      </c>
      <c r="I33" s="15">
        <v>305</v>
      </c>
      <c r="J33" s="14">
        <v>0</v>
      </c>
      <c r="K33" s="14">
        <v>316</v>
      </c>
      <c r="L33" s="14">
        <v>290</v>
      </c>
      <c r="M33" s="15">
        <v>295</v>
      </c>
      <c r="N33" s="14">
        <f aca="true" t="shared" si="8" ref="N33:N40">SUM(F33:M33)</f>
        <v>1809</v>
      </c>
      <c r="O33" s="18">
        <f>SUM(F33:M33)+3599</f>
        <v>5408</v>
      </c>
      <c r="P33" s="14">
        <v>0</v>
      </c>
      <c r="Q33" s="14">
        <f aca="true" t="shared" si="9" ref="Q33:Q40">SUM(F33:M33)/8</f>
        <v>226.125</v>
      </c>
      <c r="R33" s="16">
        <f aca="true" t="shared" si="10" ref="R33:R40">SUM(40/Q33)*60</f>
        <v>10.613598673300165</v>
      </c>
    </row>
    <row r="34" spans="5:18" ht="15">
      <c r="E34" s="13" t="s">
        <v>9</v>
      </c>
      <c r="F34" s="14">
        <v>0</v>
      </c>
      <c r="G34" s="14">
        <v>302</v>
      </c>
      <c r="H34" s="14">
        <v>291</v>
      </c>
      <c r="I34" s="14">
        <v>287</v>
      </c>
      <c r="J34" s="14">
        <v>0</v>
      </c>
      <c r="K34" s="14">
        <v>289</v>
      </c>
      <c r="L34" s="14">
        <v>292</v>
      </c>
      <c r="M34" s="14">
        <v>286</v>
      </c>
      <c r="N34" s="14">
        <f t="shared" si="8"/>
        <v>1747</v>
      </c>
      <c r="O34" s="13">
        <f>SUM(F34:M34)+3380</f>
        <v>5127</v>
      </c>
      <c r="P34" s="14">
        <f aca="true" t="shared" si="11" ref="P34:P40">SUM(O33-O34)</f>
        <v>281</v>
      </c>
      <c r="Q34" s="14">
        <f t="shared" si="9"/>
        <v>218.375</v>
      </c>
      <c r="R34" s="16">
        <f t="shared" si="10"/>
        <v>10.990269032627362</v>
      </c>
    </row>
    <row r="35" spans="4:18" ht="15">
      <c r="D35" s="10" t="s">
        <v>30</v>
      </c>
      <c r="E35" s="13" t="s">
        <v>4</v>
      </c>
      <c r="F35" s="15">
        <v>312</v>
      </c>
      <c r="G35" s="14">
        <v>296</v>
      </c>
      <c r="H35" s="14">
        <v>0</v>
      </c>
      <c r="I35" s="14">
        <v>304</v>
      </c>
      <c r="J35" s="15">
        <v>309</v>
      </c>
      <c r="K35" s="14">
        <v>302</v>
      </c>
      <c r="L35" s="17">
        <v>-30</v>
      </c>
      <c r="M35" s="17">
        <v>0</v>
      </c>
      <c r="N35" s="14">
        <f t="shared" si="8"/>
        <v>1493</v>
      </c>
      <c r="O35" s="13">
        <f>SUM(F35:M35)+3606</f>
        <v>5099</v>
      </c>
      <c r="P35" s="14">
        <f t="shared" si="11"/>
        <v>28</v>
      </c>
      <c r="Q35" s="14">
        <f t="shared" si="9"/>
        <v>186.625</v>
      </c>
      <c r="R35" s="16">
        <f t="shared" si="10"/>
        <v>12.860013395847288</v>
      </c>
    </row>
    <row r="36" spans="5:18" ht="15">
      <c r="E36" s="3" t="s">
        <v>3</v>
      </c>
      <c r="F36" s="1">
        <v>285</v>
      </c>
      <c r="G36" s="1">
        <v>272</v>
      </c>
      <c r="H36" s="1">
        <v>288</v>
      </c>
      <c r="I36" s="1">
        <v>0</v>
      </c>
      <c r="J36" s="1">
        <v>283</v>
      </c>
      <c r="K36" s="1">
        <v>262</v>
      </c>
      <c r="L36" s="1">
        <v>280</v>
      </c>
      <c r="M36" s="1">
        <v>0</v>
      </c>
      <c r="N36" s="1">
        <f t="shared" si="8"/>
        <v>1670</v>
      </c>
      <c r="O36" s="3">
        <f>SUM(F36:M36)+3422</f>
        <v>5092</v>
      </c>
      <c r="P36" s="1">
        <f t="shared" si="11"/>
        <v>7</v>
      </c>
      <c r="Q36" s="1">
        <f t="shared" si="9"/>
        <v>208.75</v>
      </c>
      <c r="R36" s="6">
        <f t="shared" si="10"/>
        <v>11.497005988023952</v>
      </c>
    </row>
    <row r="37" spans="5:18" ht="15">
      <c r="E37" s="3" t="s">
        <v>5</v>
      </c>
      <c r="F37" s="1">
        <v>285</v>
      </c>
      <c r="G37" s="1">
        <v>0</v>
      </c>
      <c r="H37" s="1">
        <v>285</v>
      </c>
      <c r="I37" s="1">
        <v>273</v>
      </c>
      <c r="J37" s="1">
        <v>278</v>
      </c>
      <c r="K37" s="1">
        <v>0</v>
      </c>
      <c r="L37" s="1">
        <v>283</v>
      </c>
      <c r="M37" s="1">
        <v>273</v>
      </c>
      <c r="N37" s="1">
        <f t="shared" si="8"/>
        <v>1677</v>
      </c>
      <c r="O37" s="3">
        <f>SUM(F37:M37)+3291</f>
        <v>4968</v>
      </c>
      <c r="P37" s="1">
        <f t="shared" si="11"/>
        <v>124</v>
      </c>
      <c r="Q37" s="1">
        <f t="shared" si="9"/>
        <v>209.625</v>
      </c>
      <c r="R37" s="6">
        <f t="shared" si="10"/>
        <v>11.449016100178891</v>
      </c>
    </row>
    <row r="38" spans="5:18" ht="15">
      <c r="E38" s="3" t="s">
        <v>8</v>
      </c>
      <c r="F38" s="1">
        <v>278</v>
      </c>
      <c r="G38" s="1">
        <v>0</v>
      </c>
      <c r="H38" s="1">
        <v>286</v>
      </c>
      <c r="I38" s="1">
        <v>261</v>
      </c>
      <c r="J38" s="1">
        <v>274</v>
      </c>
      <c r="K38" s="1">
        <v>0</v>
      </c>
      <c r="L38" s="1">
        <v>285</v>
      </c>
      <c r="M38" s="1">
        <v>284</v>
      </c>
      <c r="N38" s="1">
        <f t="shared" si="8"/>
        <v>1668</v>
      </c>
      <c r="O38" s="3">
        <f>SUM(F38:M38)+3289</f>
        <v>4957</v>
      </c>
      <c r="P38" s="1">
        <f t="shared" si="11"/>
        <v>11</v>
      </c>
      <c r="Q38" s="1">
        <f t="shared" si="9"/>
        <v>208.5</v>
      </c>
      <c r="R38" s="6">
        <f t="shared" si="10"/>
        <v>11.510791366906474</v>
      </c>
    </row>
    <row r="39" spans="5:18" ht="15">
      <c r="E39" s="7" t="s">
        <v>51</v>
      </c>
      <c r="F39" s="1">
        <v>272</v>
      </c>
      <c r="G39" s="1">
        <v>250</v>
      </c>
      <c r="H39" s="1">
        <v>269</v>
      </c>
      <c r="I39" s="1">
        <v>0</v>
      </c>
      <c r="J39" s="1">
        <v>245</v>
      </c>
      <c r="K39" s="1">
        <v>236</v>
      </c>
      <c r="L39" s="1">
        <v>266</v>
      </c>
      <c r="M39" s="1">
        <v>0</v>
      </c>
      <c r="N39" s="1">
        <f t="shared" si="8"/>
        <v>1538</v>
      </c>
      <c r="O39" s="3">
        <f>SUM(F39:M39)+2933</f>
        <v>4471</v>
      </c>
      <c r="P39" s="1">
        <f t="shared" si="11"/>
        <v>486</v>
      </c>
      <c r="Q39" s="1">
        <f t="shared" si="9"/>
        <v>192.25</v>
      </c>
      <c r="R39" s="6">
        <f t="shared" si="10"/>
        <v>12.48374512353706</v>
      </c>
    </row>
    <row r="40" spans="5:18" ht="15">
      <c r="E40" s="3" t="s">
        <v>7</v>
      </c>
      <c r="F40" s="1">
        <v>245</v>
      </c>
      <c r="G40" s="1">
        <v>254</v>
      </c>
      <c r="H40" s="1">
        <v>0</v>
      </c>
      <c r="I40" s="1">
        <v>223</v>
      </c>
      <c r="J40" s="1">
        <v>237</v>
      </c>
      <c r="K40" s="1">
        <v>257</v>
      </c>
      <c r="L40" s="1">
        <v>0</v>
      </c>
      <c r="M40" s="1">
        <v>240</v>
      </c>
      <c r="N40" s="1">
        <f t="shared" si="8"/>
        <v>1456</v>
      </c>
      <c r="O40" s="3">
        <f>SUM(F40:M40)+2918</f>
        <v>4374</v>
      </c>
      <c r="P40" s="1">
        <f t="shared" si="11"/>
        <v>97</v>
      </c>
      <c r="Q40" s="1">
        <f t="shared" si="9"/>
        <v>182</v>
      </c>
      <c r="R40" s="6">
        <f t="shared" si="10"/>
        <v>13.186813186813186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Mauron</dc:creator>
  <cp:keywords/>
  <dc:description/>
  <cp:lastModifiedBy>David Mauron</cp:lastModifiedBy>
  <dcterms:created xsi:type="dcterms:W3CDTF">2013-02-23T10:35:12Z</dcterms:created>
  <dcterms:modified xsi:type="dcterms:W3CDTF">2013-02-25T07:46:18Z</dcterms:modified>
  <cp:category/>
  <cp:version/>
  <cp:contentType/>
  <cp:contentStatus/>
</cp:coreProperties>
</file>